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22320" windowHeight="9240"/>
  </bookViews>
  <sheets>
    <sheet name="FY20 Budget" sheetId="2" r:id="rId1"/>
    <sheet name="Transactions" sheetId="4" r:id="rId2"/>
  </sheets>
  <calcPr calcId="145621"/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C10" i="2"/>
  <c r="C21" i="2" l="1"/>
  <c r="B23" i="2"/>
</calcChain>
</file>

<file path=xl/sharedStrings.xml><?xml version="1.0" encoding="utf-8"?>
<sst xmlns="http://schemas.openxmlformats.org/spreadsheetml/2006/main" count="88" uniqueCount="39">
  <si>
    <t>October 1, 2019-September 30, 2020</t>
  </si>
  <si>
    <t>Personnel</t>
  </si>
  <si>
    <t>NACDD Membership</t>
  </si>
  <si>
    <t>Office Operations</t>
  </si>
  <si>
    <t>Communications and Outreach</t>
  </si>
  <si>
    <t>Conference and Event Sponsorships</t>
  </si>
  <si>
    <t>Innovation Grants</t>
  </si>
  <si>
    <t>Staff Professional Development</t>
  </si>
  <si>
    <t>Employment Initiatives</t>
  </si>
  <si>
    <t>Education Initiatives</t>
  </si>
  <si>
    <t>Community Living Initiatives</t>
  </si>
  <si>
    <t>Advocacy and Leadership Initiatives</t>
  </si>
  <si>
    <t>Cross Cutting Initiatives</t>
  </si>
  <si>
    <t>Total Non-Personnel</t>
  </si>
  <si>
    <t>Programs and Operations</t>
  </si>
  <si>
    <t>Total FY20 Budget</t>
  </si>
  <si>
    <t>Salaries</t>
  </si>
  <si>
    <t>Fringe Benefits</t>
  </si>
  <si>
    <t>Total Personnel</t>
  </si>
  <si>
    <t>Amount</t>
  </si>
  <si>
    <t>Transaction Description</t>
  </si>
  <si>
    <t>DDC Goal</t>
  </si>
  <si>
    <t>Funds</t>
  </si>
  <si>
    <t>FY19 Carryover</t>
  </si>
  <si>
    <t>1.1.6</t>
  </si>
  <si>
    <t>2.3.2</t>
  </si>
  <si>
    <t>2.2.3</t>
  </si>
  <si>
    <t>4.1.1</t>
  </si>
  <si>
    <t>Ops</t>
  </si>
  <si>
    <t>Public Awareness Campaign</t>
  </si>
  <si>
    <t>5.2.2</t>
  </si>
  <si>
    <t>DC Developmental Disabilities Council FY20 Budget - FINAL</t>
  </si>
  <si>
    <t>Obligated</t>
  </si>
  <si>
    <t>Budgeted Amount</t>
  </si>
  <si>
    <t>TASH Conference</t>
  </si>
  <si>
    <t>Supporting Families Community of Practice</t>
  </si>
  <si>
    <t>Neurodiversity in the Workplace Conference</t>
  </si>
  <si>
    <t>Family Ties of DC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</si>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</sst>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0" fontId="3" fillId="2" borderId="1" xfId="0" applyFont="1" applyFill="1" applyBorder="1"/>
    <xf numFmtId="164" fontId="3" fillId="2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6" fillId="0" borderId="0" xfId="0" applyFont="1"/>
    <xf numFmtId="16" fontId="2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4" fontId="6" fillId="0" borderId="0" xfId="0" applyNumberFormat="1" applyFont="1"/>
    <xf numFmtId="44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4:B7" totalsRowShown="0">
  <autoFilter ref="A4:B7"/>
  <tableColumns count="2">
    <tableColumn id="1" name="Personnel" dataDxfId="4"/>
    <tableColumn id="2" name="Budgeted Amount" dataDxfId="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9:C21" totalsRowShown="0">
  <autoFilter ref="A9:C21"/>
  <tableColumns count="3">
    <tableColumn id="1" name="Programs and Operations" dataDxfId="2"/>
    <tableColumn id="2" name="Budgeted Amount" dataDxfId="1"/>
    <tableColumn id="4" name="Obligated" dataDxfId="0">
      <calculatedColumnFormula>SUMIFS(Transactions!D1:D20, Transactions!C1:C20, 1)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A10" sqref="A10"/>
    </sheetView>
  </sheetViews>
  <sheetFormatPr defaultColWidth="9.109375" defaultRowHeight="18" x14ac:dyDescent="0.35"/>
  <cols>
    <col min="1" max="1" width="64.6640625" style="3" bestFit="1" customWidth="1"/>
    <col min="2" max="2" width="22.77734375" style="4" bestFit="1" customWidth="1"/>
    <col min="3" max="3" width="13.6640625" style="4" bestFit="1" customWidth="1"/>
    <col min="4" max="4" width="20.5546875" style="3" bestFit="1" customWidth="1"/>
    <col min="5" max="7" width="9.109375" style="3"/>
    <col min="8" max="9" width="27" style="3" bestFit="1" customWidth="1"/>
    <col min="10" max="10" width="27.33203125" style="3" bestFit="1" customWidth="1"/>
    <col min="11" max="11" width="9.6640625" style="3" bestFit="1" customWidth="1"/>
    <col min="12" max="16384" width="9.109375" style="3"/>
  </cols>
  <sheetData>
    <row r="1" spans="1:7" x14ac:dyDescent="0.35">
      <c r="A1" s="1" t="s">
        <v>31</v>
      </c>
      <c r="B1" s="2"/>
      <c r="D1" s="1"/>
      <c r="E1" s="1"/>
      <c r="F1" s="1"/>
      <c r="G1" s="1"/>
    </row>
    <row r="2" spans="1:7" x14ac:dyDescent="0.35">
      <c r="A2" s="3" t="s">
        <v>0</v>
      </c>
      <c r="B2" s="2"/>
    </row>
    <row r="3" spans="1:7" x14ac:dyDescent="0.35">
      <c r="B3" s="2"/>
    </row>
    <row r="4" spans="1:7" x14ac:dyDescent="0.35">
      <c r="A4" s="3" t="s">
        <v>1</v>
      </c>
      <c r="B4" s="4" t="s">
        <v>33</v>
      </c>
    </row>
    <row r="5" spans="1:7" x14ac:dyDescent="0.35">
      <c r="A5" s="3" t="s">
        <v>16</v>
      </c>
      <c r="B5" s="4">
        <v>256327.8</v>
      </c>
    </row>
    <row r="6" spans="1:7" x14ac:dyDescent="0.35">
      <c r="A6" s="3" t="s">
        <v>17</v>
      </c>
      <c r="B6" s="4">
        <v>66428.05</v>
      </c>
    </row>
    <row r="7" spans="1:7" x14ac:dyDescent="0.35">
      <c r="A7" s="5" t="s">
        <v>18</v>
      </c>
      <c r="B7" s="7">
        <v>322755.84999999998</v>
      </c>
    </row>
    <row r="8" spans="1:7" x14ac:dyDescent="0.35">
      <c r="A8" s="11"/>
      <c r="B8" s="12"/>
    </row>
    <row r="9" spans="1:7" x14ac:dyDescent="0.35">
      <c r="A9" s="3" t="s">
        <v>14</v>
      </c>
      <c r="B9" s="4" t="s">
        <v>33</v>
      </c>
      <c r="C9" s="4" t="s">
        <v>32</v>
      </c>
    </row>
    <row r="10" spans="1:7" x14ac:dyDescent="0.35">
      <c r="A10" s="3" t="s">
        <v>11</v>
      </c>
      <c r="B10" s="4">
        <v>100000</v>
      </c>
      <c r="C10" s="4">
        <f>SUMIFS(Transactions!D2:D21, Transactions!C2:C21, 1)</f>
        <v>0</v>
      </c>
    </row>
    <row r="11" spans="1:7" x14ac:dyDescent="0.35">
      <c r="A11" s="3" t="s">
        <v>8</v>
      </c>
      <c r="B11" s="4">
        <v>25000</v>
      </c>
      <c r="C11" s="4">
        <f>SUMIFS(Transactions!D2:D21, Transactions!C2:C21, 2)</f>
        <v>5275</v>
      </c>
    </row>
    <row r="12" spans="1:7" x14ac:dyDescent="0.35">
      <c r="A12" s="3" t="s">
        <v>9</v>
      </c>
      <c r="B12" s="4">
        <v>15000</v>
      </c>
      <c r="C12" s="4">
        <f>SUMIFS(Transactions!D2:D21, Transactions!C2:C21, 3)</f>
        <v>0</v>
      </c>
    </row>
    <row r="13" spans="1:7" x14ac:dyDescent="0.35">
      <c r="A13" s="3" t="s">
        <v>10</v>
      </c>
      <c r="B13" s="4">
        <v>65000</v>
      </c>
      <c r="C13" s="4">
        <f>SUMIFS(Transactions!D2:D21, Transactions!C2:C21, 4)</f>
        <v>31008.2</v>
      </c>
    </row>
    <row r="14" spans="1:7" x14ac:dyDescent="0.35">
      <c r="A14" s="3" t="s">
        <v>12</v>
      </c>
      <c r="B14" s="4">
        <v>22500</v>
      </c>
      <c r="C14" s="4">
        <f>SUMIFS(Transactions!D2:D21, Transactions!C2:C21, 5)</f>
        <v>15000</v>
      </c>
    </row>
    <row r="15" spans="1:7" x14ac:dyDescent="0.35">
      <c r="A15" s="3" t="s">
        <v>6</v>
      </c>
      <c r="B15" s="4">
        <v>50000</v>
      </c>
      <c r="C15" s="4">
        <f>SUMIFS(Transactions!D2:D21, Transactions!C2:C21, 6)</f>
        <v>0</v>
      </c>
    </row>
    <row r="16" spans="1:7" x14ac:dyDescent="0.35">
      <c r="A16" s="3" t="s">
        <v>2</v>
      </c>
      <c r="B16" s="4">
        <v>4300</v>
      </c>
      <c r="C16" s="4">
        <f>SUMIFS(Transactions!D2:D21, Transactions!C2:C21, 7)</f>
        <v>0</v>
      </c>
    </row>
    <row r="17" spans="1:4" x14ac:dyDescent="0.35">
      <c r="A17" s="3" t="s">
        <v>5</v>
      </c>
      <c r="B17" s="4">
        <v>20000</v>
      </c>
      <c r="C17" s="4">
        <f>SUMIFS(Transactions!D2:D21, Transactions!C2:C21, 8)</f>
        <v>2481.9900000000002</v>
      </c>
    </row>
    <row r="18" spans="1:4" x14ac:dyDescent="0.35">
      <c r="A18" s="3" t="s">
        <v>7</v>
      </c>
      <c r="B18" s="4">
        <v>10000</v>
      </c>
      <c r="C18" s="4">
        <f>SUMIFS(Transactions!D2:D21, Transactions!C2:C21, 9)</f>
        <v>2791.42</v>
      </c>
    </row>
    <row r="19" spans="1:4" x14ac:dyDescent="0.35">
      <c r="A19" s="3" t="s">
        <v>3</v>
      </c>
      <c r="B19" s="4">
        <v>12000</v>
      </c>
      <c r="C19" s="4">
        <f>SUMIFS(Transactions!D2:D21, Transactions!C2:C21, 10)</f>
        <v>6908.79</v>
      </c>
    </row>
    <row r="20" spans="1:4" x14ac:dyDescent="0.35">
      <c r="A20" s="3" t="s">
        <v>4</v>
      </c>
      <c r="B20" s="4">
        <v>5000</v>
      </c>
      <c r="C20" s="4">
        <f>SUMIFS(Transactions!D2:D21, Transactions!C2:C21, 11)</f>
        <v>1500</v>
      </c>
    </row>
    <row r="21" spans="1:4" x14ac:dyDescent="0.35">
      <c r="A21" s="6" t="s">
        <v>13</v>
      </c>
      <c r="B21" s="8">
        <v>328800</v>
      </c>
      <c r="C21" s="8">
        <f>SUM(C10:C20)</f>
        <v>64965.399999999994</v>
      </c>
    </row>
    <row r="22" spans="1:4" x14ac:dyDescent="0.35">
      <c r="A22" s="11"/>
      <c r="B22" s="12"/>
    </row>
    <row r="23" spans="1:4" x14ac:dyDescent="0.35">
      <c r="A23" s="9" t="s">
        <v>15</v>
      </c>
      <c r="B23" s="10">
        <f>SUM(B7,B21)</f>
        <v>651555.85</v>
      </c>
    </row>
    <row r="24" spans="1:4" x14ac:dyDescent="0.35">
      <c r="D24" s="14"/>
    </row>
    <row r="25" spans="1:4" x14ac:dyDescent="0.35">
      <c r="A25" s="15"/>
      <c r="B25" s="15"/>
      <c r="D25" s="14"/>
    </row>
    <row r="26" spans="1:4" x14ac:dyDescent="0.35">
      <c r="A26" s="16"/>
      <c r="B26" s="16"/>
    </row>
    <row r="27" spans="1:4" x14ac:dyDescent="0.35">
      <c r="A27" s="17"/>
      <c r="B27" s="17"/>
    </row>
    <row r="28" spans="1:4" x14ac:dyDescent="0.35">
      <c r="A28" s="17"/>
      <c r="B28" s="17"/>
    </row>
    <row r="33" spans="1:4" x14ac:dyDescent="0.35">
      <c r="A33" s="1"/>
      <c r="B33" s="1"/>
    </row>
    <row r="34" spans="1:4" x14ac:dyDescent="0.35">
      <c r="B34" s="3"/>
    </row>
    <row r="35" spans="1:4" x14ac:dyDescent="0.35">
      <c r="B35" s="3"/>
    </row>
    <row r="36" spans="1:4" x14ac:dyDescent="0.35">
      <c r="B36" s="3"/>
    </row>
    <row r="37" spans="1:4" s="1" customFormat="1" x14ac:dyDescent="0.35">
      <c r="A37" s="3"/>
      <c r="B37" s="3"/>
      <c r="C37" s="2"/>
      <c r="D37" s="3"/>
    </row>
    <row r="38" spans="1:4" x14ac:dyDescent="0.35">
      <c r="B38" s="3"/>
      <c r="D38" s="1"/>
    </row>
    <row r="39" spans="1:4" x14ac:dyDescent="0.35">
      <c r="B39" s="3"/>
    </row>
    <row r="40" spans="1:4" x14ac:dyDescent="0.35">
      <c r="B40" s="3"/>
    </row>
    <row r="41" spans="1:4" x14ac:dyDescent="0.35">
      <c r="B41" s="3"/>
    </row>
    <row r="42" spans="1:4" x14ac:dyDescent="0.35">
      <c r="B42" s="3"/>
    </row>
    <row r="43" spans="1:4" x14ac:dyDescent="0.35">
      <c r="B43" s="3"/>
    </row>
    <row r="44" spans="1:4" x14ac:dyDescent="0.35">
      <c r="B44" s="3"/>
    </row>
    <row r="45" spans="1:4" x14ac:dyDescent="0.35">
      <c r="B45" s="3"/>
    </row>
  </sheetData>
  <sortState ref="C2:C13">
    <sortCondition ref="C10"/>
  </sortState>
  <mergeCells count="4">
    <mergeCell ref="A25:B25"/>
    <mergeCell ref="A26:B26"/>
    <mergeCell ref="A27:B27"/>
    <mergeCell ref="A28:B28"/>
  </mergeCells>
  <printOptions horizontalCentered="1"/>
  <pageMargins left="0.7" right="0.7" top="0.75" bottom="0.75" header="0.3" footer="0.3"/>
  <pageSetup orientation="portrait" r:id="rId1"/>
  <ignoredErrors>
    <ignoredError sqref="C10:C21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" sqref="B1"/>
    </sheetView>
  </sheetViews>
  <sheetFormatPr defaultRowHeight="14.4" x14ac:dyDescent="0.3"/>
  <cols>
    <col min="1" max="1" width="8.77734375" bestFit="1" customWidth="1"/>
    <col min="2" max="2" width="37.77734375" bestFit="1" customWidth="1"/>
    <col min="3" max="3" width="8.5546875" bestFit="1" customWidth="1"/>
    <col min="4" max="4" width="11.109375" style="19" bestFit="1" customWidth="1"/>
    <col min="5" max="5" width="13.44140625" bestFit="1" customWidth="1"/>
  </cols>
  <sheetData>
    <row r="1" spans="1:5" s="13" customFormat="1" x14ac:dyDescent="0.3">
      <c r="A1" s="13" t="s">
        <v>21</v>
      </c>
      <c r="B1" s="13" t="s">
        <v>20</v>
      </c>
      <c r="C1" s="13" t="s">
        <v>38</v>
      </c>
      <c r="D1" s="18" t="s">
        <v>19</v>
      </c>
      <c r="E1" s="13" t="s">
        <v>22</v>
      </c>
    </row>
    <row r="2" spans="1:5" x14ac:dyDescent="0.3">
      <c r="A2" t="s">
        <v>27</v>
      </c>
      <c r="B2" t="s">
        <v>37</v>
      </c>
      <c r="C2">
        <v>4</v>
      </c>
      <c r="D2" s="19">
        <v>30000</v>
      </c>
      <c r="E2" t="s">
        <v>23</v>
      </c>
    </row>
    <row r="3" spans="1:5" x14ac:dyDescent="0.3">
      <c r="A3" t="s">
        <v>25</v>
      </c>
      <c r="B3" t="s">
        <v>36</v>
      </c>
      <c r="C3">
        <v>2</v>
      </c>
      <c r="D3" s="19">
        <v>275</v>
      </c>
      <c r="E3" t="s">
        <v>23</v>
      </c>
    </row>
    <row r="4" spans="1:5" x14ac:dyDescent="0.3">
      <c r="A4" t="s">
        <v>28</v>
      </c>
      <c r="B4" t="s">
        <v>3</v>
      </c>
      <c r="C4">
        <v>10</v>
      </c>
      <c r="D4" s="19">
        <v>516.1</v>
      </c>
      <c r="E4" t="s">
        <v>23</v>
      </c>
    </row>
    <row r="5" spans="1:5" x14ac:dyDescent="0.3">
      <c r="A5" t="s">
        <v>28</v>
      </c>
      <c r="B5" t="s">
        <v>3</v>
      </c>
      <c r="C5">
        <v>10</v>
      </c>
      <c r="D5" s="19">
        <v>67.95</v>
      </c>
      <c r="E5" t="s">
        <v>23</v>
      </c>
    </row>
    <row r="6" spans="1:5" x14ac:dyDescent="0.3">
      <c r="A6" t="s">
        <v>28</v>
      </c>
      <c r="B6" t="s">
        <v>3</v>
      </c>
      <c r="C6">
        <v>10</v>
      </c>
      <c r="D6" s="19">
        <v>6324.74</v>
      </c>
      <c r="E6" t="s">
        <v>23</v>
      </c>
    </row>
    <row r="7" spans="1:5" x14ac:dyDescent="0.3">
      <c r="A7" t="s">
        <v>26</v>
      </c>
      <c r="B7" t="s">
        <v>29</v>
      </c>
      <c r="C7">
        <v>2</v>
      </c>
      <c r="D7" s="19">
        <v>5000</v>
      </c>
      <c r="E7" t="s">
        <v>23</v>
      </c>
    </row>
    <row r="8" spans="1:5" x14ac:dyDescent="0.3">
      <c r="A8" t="s">
        <v>30</v>
      </c>
      <c r="B8" t="s">
        <v>29</v>
      </c>
      <c r="C8">
        <v>5</v>
      </c>
      <c r="D8" s="19">
        <v>15000</v>
      </c>
      <c r="E8" t="s">
        <v>23</v>
      </c>
    </row>
    <row r="9" spans="1:5" x14ac:dyDescent="0.3">
      <c r="A9" t="s">
        <v>28</v>
      </c>
      <c r="B9" t="s">
        <v>29</v>
      </c>
      <c r="C9">
        <v>11</v>
      </c>
      <c r="D9" s="19">
        <v>1500</v>
      </c>
      <c r="E9" t="s">
        <v>23</v>
      </c>
    </row>
    <row r="10" spans="1:5" x14ac:dyDescent="0.3">
      <c r="A10" t="s">
        <v>27</v>
      </c>
      <c r="B10" t="s">
        <v>35</v>
      </c>
      <c r="C10">
        <v>4</v>
      </c>
      <c r="D10" s="19">
        <v>1008.2</v>
      </c>
      <c r="E10" t="s">
        <v>23</v>
      </c>
    </row>
    <row r="11" spans="1:5" x14ac:dyDescent="0.3">
      <c r="A11" t="s">
        <v>24</v>
      </c>
      <c r="B11" t="s">
        <v>34</v>
      </c>
      <c r="C11">
        <v>8</v>
      </c>
      <c r="D11" s="19">
        <v>490.59</v>
      </c>
      <c r="E11" t="s">
        <v>23</v>
      </c>
    </row>
    <row r="12" spans="1:5" x14ac:dyDescent="0.3">
      <c r="A12" t="s">
        <v>24</v>
      </c>
      <c r="B12" t="s">
        <v>34</v>
      </c>
      <c r="C12">
        <v>8</v>
      </c>
      <c r="D12" s="19">
        <v>490.59</v>
      </c>
      <c r="E12" t="s">
        <v>23</v>
      </c>
    </row>
    <row r="13" spans="1:5" x14ac:dyDescent="0.3">
      <c r="A13" t="s">
        <v>24</v>
      </c>
      <c r="B13" t="s">
        <v>34</v>
      </c>
      <c r="C13">
        <v>8</v>
      </c>
      <c r="D13" s="19">
        <v>490.59</v>
      </c>
      <c r="E13" t="s">
        <v>23</v>
      </c>
    </row>
    <row r="14" spans="1:5" x14ac:dyDescent="0.3">
      <c r="A14" t="s">
        <v>26</v>
      </c>
      <c r="B14" t="s">
        <v>34</v>
      </c>
      <c r="C14">
        <v>8</v>
      </c>
      <c r="D14" s="19">
        <v>505.11</v>
      </c>
      <c r="E14" t="s">
        <v>23</v>
      </c>
    </row>
    <row r="15" spans="1:5" x14ac:dyDescent="0.3">
      <c r="A15" t="s">
        <v>26</v>
      </c>
      <c r="B15" t="s">
        <v>34</v>
      </c>
      <c r="C15">
        <v>8</v>
      </c>
      <c r="D15" s="19">
        <v>505.11</v>
      </c>
      <c r="E15" t="s">
        <v>23</v>
      </c>
    </row>
    <row r="16" spans="1:5" x14ac:dyDescent="0.3">
      <c r="A16" t="s">
        <v>26</v>
      </c>
      <c r="B16" t="s">
        <v>34</v>
      </c>
      <c r="C16">
        <v>9</v>
      </c>
      <c r="D16" s="19">
        <v>390</v>
      </c>
      <c r="E16" t="s">
        <v>23</v>
      </c>
    </row>
    <row r="17" spans="1:5" x14ac:dyDescent="0.3">
      <c r="A17" t="s">
        <v>26</v>
      </c>
      <c r="B17" t="s">
        <v>34</v>
      </c>
      <c r="C17">
        <v>9</v>
      </c>
      <c r="D17" s="19">
        <v>390</v>
      </c>
      <c r="E17" t="s">
        <v>23</v>
      </c>
    </row>
    <row r="18" spans="1:5" x14ac:dyDescent="0.3">
      <c r="A18" t="s">
        <v>26</v>
      </c>
      <c r="B18" t="s">
        <v>34</v>
      </c>
      <c r="C18">
        <v>9</v>
      </c>
      <c r="D18" s="19">
        <v>500.6</v>
      </c>
      <c r="E18" t="s">
        <v>23</v>
      </c>
    </row>
    <row r="19" spans="1:5" x14ac:dyDescent="0.3">
      <c r="A19" t="s">
        <v>26</v>
      </c>
      <c r="B19" t="s">
        <v>34</v>
      </c>
      <c r="C19">
        <v>9</v>
      </c>
      <c r="D19" s="19">
        <v>500.6</v>
      </c>
      <c r="E19" t="s">
        <v>23</v>
      </c>
    </row>
    <row r="20" spans="1:5" x14ac:dyDescent="0.3">
      <c r="A20" t="s">
        <v>26</v>
      </c>
      <c r="B20" t="s">
        <v>34</v>
      </c>
      <c r="C20">
        <v>9</v>
      </c>
      <c r="D20" s="19">
        <v>505.11</v>
      </c>
      <c r="E20" t="s">
        <v>23</v>
      </c>
    </row>
    <row r="21" spans="1:5" x14ac:dyDescent="0.3">
      <c r="A21" t="s">
        <v>26</v>
      </c>
      <c r="B21" t="s">
        <v>34</v>
      </c>
      <c r="C21">
        <v>9</v>
      </c>
      <c r="D21" s="19">
        <v>505.11</v>
      </c>
      <c r="E21" t="s">
        <v>23</v>
      </c>
    </row>
  </sheetData>
  <sortState ref="A2:E21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Budget</vt:lpstr>
      <vt:lpstr>Transactions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Whyte</dc:creator>
  <cp:lastModifiedBy>Alison Whyte</cp:lastModifiedBy>
  <cp:lastPrinted>2019-08-08T15:10:23Z</cp:lastPrinted>
  <dcterms:created xsi:type="dcterms:W3CDTF">2019-08-05T21:25:36Z</dcterms:created>
  <dcterms:modified xsi:type="dcterms:W3CDTF">2019-11-15T02:45:29Z</dcterms:modified>
</cp:coreProperties>
</file>