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cgovict.sharepoint.com/sites/DCDDCouncilEOM/Shared Documents/General/Alison's File/Budget and Finance/"/>
    </mc:Choice>
  </mc:AlternateContent>
  <xr:revisionPtr revIDLastSave="367" documentId="8_{D3537BA0-65B6-4E61-8D61-8CFBD0FB61E7}" xr6:coauthVersionLast="46" xr6:coauthVersionMax="47" xr10:uidLastSave="{2BD503EF-7D10-4E8F-B352-AB88519E6562}"/>
  <bookViews>
    <workbookView xWindow="380" yWindow="380" windowWidth="14400" windowHeight="7360" activeTab="2" xr2:uid="{00000000-000D-0000-FFFF-FFFF00000000}"/>
  </bookViews>
  <sheets>
    <sheet name="FY22 Budget" sheetId="2" r:id="rId1"/>
    <sheet name="Budget Addendum" sheetId="1" r:id="rId2"/>
    <sheet name="Vot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2" l="1"/>
  <c r="B11" i="2"/>
  <c r="C10" i="2"/>
  <c r="C11" i="2"/>
  <c r="D15" i="2"/>
  <c r="D16" i="2"/>
  <c r="D17" i="2"/>
  <c r="D18" i="2"/>
  <c r="D19" i="2"/>
  <c r="D20" i="2"/>
  <c r="C21" i="2"/>
  <c r="B12" i="2" l="1"/>
  <c r="C12" i="2"/>
  <c r="B29" i="2" s="1"/>
  <c r="D12" i="2"/>
  <c r="B7" i="2" l="1"/>
  <c r="B21" i="2"/>
  <c r="D21" i="2" l="1"/>
  <c r="B23" i="2" s="1"/>
  <c r="B30" i="2" s="1"/>
  <c r="B26" i="2"/>
  <c r="B24" i="2" l="1"/>
  <c r="B27" i="2"/>
</calcChain>
</file>

<file path=xl/sharedStrings.xml><?xml version="1.0" encoding="utf-8"?>
<sst xmlns="http://schemas.openxmlformats.org/spreadsheetml/2006/main" count="88" uniqueCount="71">
  <si>
    <t>DC Developmental Disabilities Council FY22 Budget</t>
  </si>
  <si>
    <t>October 1, 2021-September 30, 2022</t>
  </si>
  <si>
    <t>Total Budget</t>
  </si>
  <si>
    <t>Amount</t>
  </si>
  <si>
    <t>Estimated Carryover from FY21</t>
  </si>
  <si>
    <t>Estimated FY22 Federal Allotment</t>
  </si>
  <si>
    <t>Total</t>
  </si>
  <si>
    <t>Personnel</t>
  </si>
  <si>
    <t>Administrative</t>
  </si>
  <si>
    <t>State Plan</t>
  </si>
  <si>
    <t>Estimated FY22 Fringe Benefits</t>
  </si>
  <si>
    <t>Estimated FY22 Salaries</t>
  </si>
  <si>
    <t>Total Personnel (estimated for FY22)</t>
  </si>
  <si>
    <t>Programs and Operations</t>
  </si>
  <si>
    <t>State Plan (Grants and contracts)</t>
  </si>
  <si>
    <t>Self-Determination, Advocacy, and Leadership</t>
  </si>
  <si>
    <t>Employment Initiatives</t>
  </si>
  <si>
    <t>Community Living Initiatives</t>
  </si>
  <si>
    <t>NACDD FY22 Membership Dues</t>
  </si>
  <si>
    <t>Staff Professional Development</t>
  </si>
  <si>
    <t>Office and Council Operations</t>
  </si>
  <si>
    <t>Total Non-Personnel</t>
  </si>
  <si>
    <t>Total FY22 Budget</t>
  </si>
  <si>
    <t>Estimated Carryover for FY23</t>
  </si>
  <si>
    <t>Total Administrative Budget</t>
  </si>
  <si>
    <t>Administrative Percentage of Total Budget</t>
  </si>
  <si>
    <t>Total State Plan Budget</t>
  </si>
  <si>
    <t>State Plan Percentage of Total Budget</t>
  </si>
  <si>
    <t>Spending that falls outside of the annual DDC-member approved budget, due to unexpected additional funds, shall follow these rules:</t>
  </si>
  <si>
    <t>* Up to $10,000 - DDC staff spends at their discretion, in accordance with 5-Year State Plan.</t>
  </si>
  <si>
    <t>* $10,000-$25,000 - DDC staff will consult with Executive Committee and call for a vote to determine spending.</t>
  </si>
  <si>
    <t>* Over $25,000 - DDC staff will consult with the full Council and call for a vote to determine spending.</t>
  </si>
  <si>
    <t>DC Developmental Disabilities Council Budget Addendum</t>
  </si>
  <si>
    <t>What is included in each budget category?</t>
  </si>
  <si>
    <t>Personnel Costs</t>
  </si>
  <si>
    <t>This includes the salaries for staff and stipends or contracts created for interns and fellows. Salaries are determined by the DC government compensation schedule according to the staffing determined by the Executive Director.</t>
  </si>
  <si>
    <t>Self-Determination, Advocacy, and Leadership Initiatives</t>
  </si>
  <si>
    <t>Support for local self-advocacy groups, leadership and advocacy training for people with disabilities and their families, engagement with Latinx families, and policy advocacy training and activities. This includes conferences, training, and communications related to this goal.</t>
  </si>
  <si>
    <t>Employment First convenings and initiatives, advocacy related to disability hiring in DC government, and public awareness campaigns. This includes conferences, training, and communications related to this goal.</t>
  </si>
  <si>
    <t>Engagement with various communities of practice (e.g., supporting families, cultural and linguistic competence, etc.), housing rights education and outreach, civic engagement initiatives, technology initiatives, healthy relationship initiatives, and inclusive education and early intervention initiatives. This includes conferences, training, and communications related to this goal.</t>
  </si>
  <si>
    <t>NACDD Membership</t>
  </si>
  <si>
    <t>Membership dues that give us access to technical assistance, national advocacy and appropriations lobbying efforts.</t>
  </si>
  <si>
    <t>Conference or training opportunities that DDC staff participate in.</t>
  </si>
  <si>
    <t>Office supplies, equipment (such as computers), copier rental, Councilmember stipends, and DD Council Retreat and meeting costs.</t>
  </si>
  <si>
    <t>Why does it matter how much is spent on Administrative activities vs. State Plan activities?</t>
  </si>
  <si>
    <t>The DD Act requires Councils to develop an annual budget using not less than 70% of the funds for activities related to the goals and objectives in the State Plan. Consequently, not more than 30% of the budget may be used for administrative or operations costs.</t>
  </si>
  <si>
    <t>Typical Administrative activities:</t>
  </si>
  <si>
    <t>Typical State Plan activities:</t>
  </si>
  <si>
    <t>Staff travel expenses, office supplies, equipment (e.g., computers), DD Councilmember travel or stipends, staff salaries/benefits for time spent on procurement, finance and accounting, human resources-related tasks, professional development, etc.</t>
  </si>
  <si>
    <t>Grants, staff salaries/benefits for time spent on development and implementation of programs or advocacy to accomplish state plan goals and objectives (e.g., facilitating leadership and advocacy training), professional service contracts (e.g., contract with technology provider for Latinx Conference implementation)</t>
  </si>
  <si>
    <t>Councilmembers</t>
  </si>
  <si>
    <t>FY22 Budget Vote</t>
  </si>
  <si>
    <t>Andy Reese</t>
  </si>
  <si>
    <t>Abstain</t>
  </si>
  <si>
    <t>Anjie Shelby</t>
  </si>
  <si>
    <t>Yes</t>
  </si>
  <si>
    <t>Bernard Crawford</t>
  </si>
  <si>
    <t>Not present</t>
  </si>
  <si>
    <t>Carol Grigsby</t>
  </si>
  <si>
    <t>Cheri Mallory</t>
  </si>
  <si>
    <t>Dari Pogach</t>
  </si>
  <si>
    <t>Jane Brown</t>
  </si>
  <si>
    <t>Kali Wasenko</t>
  </si>
  <si>
    <t>Lisa Matthews</t>
  </si>
  <si>
    <t>Naisha Dembele</t>
  </si>
  <si>
    <t>Ricardo Thornton</t>
  </si>
  <si>
    <t>Tawara Goode (Robin Shaffert proxy)</t>
  </si>
  <si>
    <t>Yetta Myrick</t>
  </si>
  <si>
    <t>Vote taken on 9/30/21.</t>
  </si>
  <si>
    <t>First Motion by Jane Brown</t>
  </si>
  <si>
    <t>Second Motion by Lisa Matthews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</si>
</sst>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7"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164" fontId="1" fillId="0" borderId="0" xfId="0" applyNumberFormat="1" applyFont="1"/>
    <xf numFmtId="0" fontId="2" fillId="0" borderId="0" xfId="0" applyFont="1"/>
    <xf numFmtId="164" fontId="2" fillId="0" borderId="0" xfId="0" applyNumberFormat="1" applyFont="1"/>
    <xf numFmtId="164" fontId="2" fillId="0" borderId="0" xfId="0" applyNumberFormat="1" applyFont="1" applyAlignment="1"/>
    <xf numFmtId="0" fontId="2" fillId="0" borderId="0" xfId="0" applyFont="1" applyAlignment="1"/>
    <xf numFmtId="0" fontId="1" fillId="0" borderId="0" xfId="0" applyFont="1" applyAlignment="1">
      <alignment vertical="top"/>
    </xf>
    <xf numFmtId="164" fontId="2" fillId="0" borderId="0" xfId="0" applyNumberFormat="1" applyFont="1" applyAlignment="1">
      <alignment vertical="top" wrapText="1"/>
    </xf>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2" fillId="0" borderId="0" xfId="0" applyFont="1" applyFill="1"/>
    <xf numFmtId="164" fontId="2" fillId="0" borderId="0" xfId="0" applyNumberFormat="1" applyFont="1" applyFill="1"/>
    <xf numFmtId="0" fontId="4" fillId="0" borderId="1" xfId="0" applyFont="1" applyBorder="1" applyAlignment="1">
      <alignment vertical="top"/>
    </xf>
    <xf numFmtId="164" fontId="4" fillId="0" borderId="1" xfId="0" applyNumberFormat="1" applyFont="1" applyBorder="1" applyAlignment="1">
      <alignment vertical="top" wrapText="1"/>
    </xf>
    <xf numFmtId="16" fontId="2" fillId="0" borderId="0" xfId="0" applyNumberFormat="1" applyFont="1"/>
    <xf numFmtId="164" fontId="2" fillId="0" borderId="0" xfId="0" applyNumberFormat="1" applyFont="1" applyBorder="1"/>
    <xf numFmtId="0" fontId="6" fillId="0" borderId="0" xfId="0" applyFont="1"/>
    <xf numFmtId="0" fontId="4" fillId="0" borderId="0" xfId="0" applyFont="1"/>
    <xf numFmtId="0" fontId="3" fillId="2" borderId="1" xfId="0" applyFont="1" applyFill="1" applyBorder="1"/>
    <xf numFmtId="164" fontId="3" fillId="2" borderId="1" xfId="0" applyNumberFormat="1" applyFont="1" applyFill="1" applyBorder="1"/>
    <xf numFmtId="0" fontId="1" fillId="5" borderId="0" xfId="0" applyFont="1" applyFill="1"/>
    <xf numFmtId="164" fontId="1" fillId="5" borderId="0" xfId="0" applyNumberFormat="1" applyFont="1" applyFill="1"/>
    <xf numFmtId="0" fontId="1" fillId="3" borderId="0" xfId="0" applyFont="1" applyFill="1"/>
    <xf numFmtId="164" fontId="1" fillId="3" borderId="0" xfId="0" applyNumberFormat="1" applyFont="1" applyFill="1"/>
    <xf numFmtId="0" fontId="1" fillId="4" borderId="0" xfId="0" applyFont="1" applyFill="1"/>
    <xf numFmtId="164" fontId="1" fillId="4" borderId="0" xfId="0" applyNumberFormat="1" applyFont="1" applyFill="1"/>
    <xf numFmtId="9" fontId="2" fillId="0" borderId="0" xfId="0" applyNumberFormat="1" applyFont="1"/>
    <xf numFmtId="164" fontId="5" fillId="0" borderId="0" xfId="0" applyNumberFormat="1" applyFont="1" applyAlignment="1">
      <alignment wrapText="1"/>
    </xf>
    <xf numFmtId="164" fontId="4" fillId="0" borderId="0" xfId="0" applyNumberFormat="1" applyFont="1" applyAlignment="1">
      <alignment wrapText="1"/>
    </xf>
    <xf numFmtId="0" fontId="1" fillId="0" borderId="0" xfId="0" applyFont="1" applyFill="1"/>
    <xf numFmtId="165" fontId="1" fillId="0" borderId="0" xfId="0" applyNumberFormat="1" applyFont="1" applyFill="1"/>
    <xf numFmtId="164" fontId="1" fillId="0" borderId="0" xfId="0" applyNumberFormat="1" applyFont="1" applyAlignment="1">
      <alignment wrapText="1"/>
    </xf>
    <xf numFmtId="164" fontId="3" fillId="2" borderId="1" xfId="0" applyNumberFormat="1" applyFont="1" applyFill="1" applyBorder="1" applyAlignment="1">
      <alignment wrapText="1"/>
    </xf>
    <xf numFmtId="165" fontId="3" fillId="2" borderId="1" xfId="0" applyNumberFormat="1" applyFont="1" applyFill="1" applyBorder="1"/>
    <xf numFmtId="0" fontId="0" fillId="0" borderId="0" xfId="0" applyAlignment="1">
      <alignment wrapText="1"/>
    </xf>
    <xf numFmtId="0" fontId="4" fillId="0" borderId="0" xfId="0" applyFont="1" applyAlignment="1">
      <alignment vertical="top"/>
    </xf>
    <xf numFmtId="0" fontId="4" fillId="0" borderId="0" xfId="0" applyFont="1" applyAlignment="1">
      <alignment vertical="top" wrapText="1"/>
    </xf>
    <xf numFmtId="0" fontId="1" fillId="0" borderId="1" xfId="0" applyFont="1" applyBorder="1" applyAlignment="1">
      <alignment vertical="top"/>
    </xf>
    <xf numFmtId="0" fontId="4" fillId="0" borderId="0" xfId="0" applyFont="1" applyBorder="1" applyAlignment="1"/>
    <xf numFmtId="164" fontId="4" fillId="0" borderId="0" xfId="0" applyNumberFormat="1" applyFont="1" applyBorder="1" applyAlignment="1"/>
    <xf numFmtId="164" fontId="2" fillId="0" borderId="1" xfId="0" applyNumberFormat="1" applyFont="1" applyBorder="1" applyAlignment="1">
      <alignment vertical="top" wrapText="1"/>
    </xf>
    <xf numFmtId="0" fontId="1" fillId="0" borderId="1" xfId="0" applyFont="1" applyBorder="1" applyAlignment="1">
      <alignment vertical="top" wrapText="1"/>
    </xf>
    <xf numFmtId="0" fontId="5" fillId="0" borderId="0" xfId="0" applyFont="1" applyBorder="1" applyAlignment="1">
      <alignment horizontal="left"/>
    </xf>
    <xf numFmtId="0" fontId="4" fillId="0" borderId="0" xfId="0" applyFont="1" applyBorder="1" applyAlignment="1">
      <alignment horizontal="left" wrapText="1"/>
    </xf>
    <xf numFmtId="0" fontId="4" fillId="0" borderId="0" xfId="0" applyFont="1" applyBorder="1"/>
    <xf numFmtId="164" fontId="2" fillId="0" borderId="0" xfId="0" applyNumberFormat="1" applyFont="1" applyBorder="1" applyAlignment="1">
      <alignment vertical="top" wrapText="1"/>
    </xf>
    <xf numFmtId="0" fontId="4" fillId="0" borderId="0" xfId="0" applyFont="1" applyBorder="1" applyAlignment="1">
      <alignment horizontal="left"/>
    </xf>
    <xf numFmtId="0" fontId="2" fillId="0" borderId="0" xfId="0" applyFont="1" applyBorder="1" applyAlignment="1"/>
    <xf numFmtId="164" fontId="2" fillId="0" borderId="0" xfId="0" applyNumberFormat="1" applyFont="1" applyBorder="1" applyAlignment="1"/>
    <xf numFmtId="0" fontId="2" fillId="0" borderId="0" xfId="0" applyFont="1" applyBorder="1"/>
    <xf numFmtId="0" fontId="4" fillId="0" borderId="1" xfId="0" applyFont="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cellXfs>
  <cellStyles count="1">
    <cellStyle name="Normal" xfId="0" builtinId="0"/>
  </cellStyles>
  <dxfs count="14">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164" formatCode="&quot;$&quot;#,##0.00"/>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164" formatCode="&quot;$&quot;#,##0.00"/>
    </dxf>
    <dxf>
      <font>
        <b val="0"/>
        <i val="0"/>
        <strike val="0"/>
        <condense val="0"/>
        <extend val="0"/>
        <outline val="0"/>
        <shadow val="0"/>
        <u val="none"/>
        <vertAlign val="baseline"/>
        <sz val="14"/>
        <color theme="1"/>
        <name val="Calibri"/>
        <family val="2"/>
        <scheme val="minor"/>
      </font>
      <numFmt numFmtId="164" formatCode="&quot;$&quot;#,##0.00"/>
    </dxf>
    <dxf>
      <font>
        <b val="0"/>
        <i val="0"/>
        <strike val="0"/>
        <condense val="0"/>
        <extend val="0"/>
        <outline val="0"/>
        <shadow val="0"/>
        <u val="none"/>
        <vertAlign val="baseline"/>
        <sz val="14"/>
        <color theme="1"/>
        <name val="Calibri"/>
        <scheme val="minor"/>
      </font>
      <numFmt numFmtId="164" formatCode="&quot;$&quot;#,##0.00"/>
    </dxf>
    <dxf>
      <font>
        <b val="0"/>
        <i val="0"/>
        <strike val="0"/>
        <condense val="0"/>
        <extend val="0"/>
        <outline val="0"/>
        <shadow val="0"/>
        <u val="none"/>
        <vertAlign val="baseline"/>
        <sz val="14"/>
        <color theme="1"/>
        <name val="Calibri"/>
        <scheme val="minor"/>
      </font>
    </dxf>
    <dxf>
      <font>
        <b val="0"/>
        <i val="0"/>
        <strike val="0"/>
        <condense val="0"/>
        <extend val="0"/>
        <outline val="0"/>
        <shadow val="0"/>
        <u val="none"/>
        <vertAlign val="baseline"/>
        <sz val="14"/>
        <color theme="1"/>
        <name val="Calibri"/>
        <scheme val="minor"/>
      </font>
      <numFmt numFmtId="164" formatCode="&quot;$&quot;#,##0.00"/>
    </dxf>
    <dxf>
      <font>
        <b val="0"/>
        <i val="0"/>
        <strike val="0"/>
        <condense val="0"/>
        <extend val="0"/>
        <outline val="0"/>
        <shadow val="0"/>
        <u val="none"/>
        <vertAlign val="baseline"/>
        <sz val="14"/>
        <color theme="1"/>
        <name val="Calibri"/>
        <family val="2"/>
        <scheme val="minor"/>
      </font>
      <numFmt numFmtId="164" formatCode="&quot;$&quot;#,##0.00"/>
    </dxf>
    <dxf>
      <font>
        <b val="0"/>
        <i val="0"/>
        <strike val="0"/>
        <condense val="0"/>
        <extend val="0"/>
        <outline val="0"/>
        <shadow val="0"/>
        <u val="none"/>
        <vertAlign val="baseline"/>
        <sz val="14"/>
        <color theme="1"/>
        <name val="Calibri"/>
        <family val="2"/>
        <scheme val="minor"/>
      </font>
      <numFmt numFmtId="164" formatCode="&quot;$&quot;#,##0.00"/>
    </dxf>
    <dxf>
      <font>
        <b val="0"/>
        <i val="0"/>
        <strike val="0"/>
        <condense val="0"/>
        <extend val="0"/>
        <outline val="0"/>
        <shadow val="0"/>
        <u val="none"/>
        <vertAlign val="baseline"/>
        <sz val="14"/>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9:D12" totalsRowShown="0">
  <autoFilter ref="A9:D12" xr:uid="{00000000-0009-0000-0100-000003000000}"/>
  <sortState xmlns:xlrd2="http://schemas.microsoft.com/office/spreadsheetml/2017/richdata2" ref="A10:D12">
    <sortCondition ref="A9:A12"/>
  </sortState>
  <tableColumns count="4">
    <tableColumn id="1" xr3:uid="{00000000-0010-0000-0000-000001000000}" name="Personnel" dataDxfId="13"/>
    <tableColumn id="3" xr3:uid="{76CB1E19-B069-4292-8BAD-228FB9E71178}" name="Administrative" dataDxfId="12"/>
    <tableColumn id="4" xr3:uid="{6C7D2CA2-D932-46C2-8A86-DBD0620AA8F8}" name="State Plan" dataDxfId="11"/>
    <tableColumn id="2" xr3:uid="{00000000-0010-0000-0000-000002000000}" name="Total" dataDxfId="10"/>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4:D21" totalsRowShown="0">
  <autoFilter ref="A14:D21" xr:uid="{00000000-0009-0000-0100-000004000000}"/>
  <tableColumns count="4">
    <tableColumn id="1" xr3:uid="{00000000-0010-0000-0100-000001000000}" name="Programs and Operations" dataDxfId="9"/>
    <tableColumn id="2" xr3:uid="{00000000-0010-0000-0100-000002000000}" name="Administrative" dataDxfId="8"/>
    <tableColumn id="3" xr3:uid="{91705413-D30D-4F94-91B7-2CA308A902EC}" name="State Plan (Grants and contracts)" dataDxfId="7"/>
    <tableColumn id="4" xr3:uid="{8F90A28C-B9D8-46FB-88D9-70E873D40CF1}" name="Total" dataDxfId="6">
      <calculatedColumnFormula>SUM(Table4[[#This Row],[Administrative]:[State Plan (Grants and contracts)]])</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EA9F0A-413E-4DC8-A0C5-E2CEE3D23D0C}" name="Table1" displayName="Table1" ref="A4:B7" totalsRowShown="0">
  <autoFilter ref="A4:B7" xr:uid="{EF8D917A-FD0F-41F1-A285-E8301CAB67A5}"/>
  <sortState xmlns:xlrd2="http://schemas.microsoft.com/office/spreadsheetml/2017/richdata2" ref="A5:B7">
    <sortCondition ref="A4:A7"/>
  </sortState>
  <tableColumns count="2">
    <tableColumn id="1" xr3:uid="{F0356BE0-2521-45C9-8624-BF10245C53DD}" name="Total Budget" dataDxfId="5"/>
    <tableColumn id="2" xr3:uid="{73182AE3-7D6B-4791-BA38-46E10E582031}" name="Amount" dataDxfId="4"/>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988F6D-FC63-4B71-A3A1-780BE6C94A8E}" name="Table2" displayName="Table2" ref="A1:B14" totalsRowShown="0" headerRowDxfId="3" dataDxfId="2">
  <autoFilter ref="A1:B14" xr:uid="{32251AF4-E481-41BF-943A-6C212FB3BF10}"/>
  <sortState xmlns:xlrd2="http://schemas.microsoft.com/office/spreadsheetml/2017/richdata2" ref="A2:B14">
    <sortCondition ref="A1:A14"/>
  </sortState>
  <tableColumns count="2">
    <tableColumn id="1" xr3:uid="{CFF194CA-A2B0-4BA9-91D2-4B229B884F97}" name="Councilmembers" dataDxfId="1"/>
    <tableColumn id="2" xr3:uid="{D9AD2AE3-86D4-41D0-AE0E-D7206C2E4CAE}" name="FY22 Budget Vot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14" zoomScale="115" zoomScaleNormal="115" workbookViewId="0">
      <selection activeCell="A2" sqref="A2"/>
    </sheetView>
  </sheetViews>
  <sheetFormatPr defaultColWidth="9" defaultRowHeight="18.5" x14ac:dyDescent="0.45"/>
  <cols>
    <col min="1" max="1" width="51" style="3" customWidth="1"/>
    <col min="2" max="2" width="19.26953125" style="4" customWidth="1"/>
    <col min="3" max="3" width="22.453125" style="4" customWidth="1"/>
    <col min="4" max="4" width="19.81640625" style="4" customWidth="1"/>
    <col min="5" max="5" width="11" style="3" customWidth="1"/>
    <col min="6" max="8" width="9" style="3"/>
    <col min="9" max="10" width="27" style="3" bestFit="1" customWidth="1"/>
    <col min="11" max="11" width="27.26953125" style="3" bestFit="1" customWidth="1"/>
    <col min="12" max="12" width="9.81640625" style="3" bestFit="1" customWidth="1"/>
    <col min="13" max="16384" width="9" style="3"/>
  </cols>
  <sheetData>
    <row r="1" spans="1:8" x14ac:dyDescent="0.45">
      <c r="A1" s="1" t="s">
        <v>0</v>
      </c>
      <c r="B1" s="2"/>
      <c r="F1" s="1"/>
      <c r="G1" s="1"/>
      <c r="H1" s="1"/>
    </row>
    <row r="2" spans="1:8" x14ac:dyDescent="0.45">
      <c r="A2" s="3" t="s">
        <v>1</v>
      </c>
      <c r="B2" s="2"/>
    </row>
    <row r="3" spans="1:8" x14ac:dyDescent="0.45">
      <c r="B3" s="2"/>
    </row>
    <row r="4" spans="1:8" x14ac:dyDescent="0.45">
      <c r="A4" s="3" t="s">
        <v>2</v>
      </c>
      <c r="B4" s="2" t="s">
        <v>3</v>
      </c>
    </row>
    <row r="5" spans="1:8" x14ac:dyDescent="0.45">
      <c r="A5" s="3" t="s">
        <v>4</v>
      </c>
      <c r="B5" s="4">
        <v>150000</v>
      </c>
    </row>
    <row r="6" spans="1:8" x14ac:dyDescent="0.45">
      <c r="A6" s="3" t="s">
        <v>5</v>
      </c>
      <c r="B6" s="4">
        <v>527570</v>
      </c>
    </row>
    <row r="7" spans="1:8" x14ac:dyDescent="0.45">
      <c r="A7" s="22" t="s">
        <v>6</v>
      </c>
      <c r="B7" s="23">
        <f>SUM(B5:B6)</f>
        <v>677570</v>
      </c>
    </row>
    <row r="8" spans="1:8" x14ac:dyDescent="0.45">
      <c r="B8" s="2"/>
      <c r="E8" s="28"/>
    </row>
    <row r="9" spans="1:8" x14ac:dyDescent="0.45">
      <c r="A9" s="3" t="s">
        <v>7</v>
      </c>
      <c r="B9" s="4" t="s">
        <v>8</v>
      </c>
      <c r="C9" s="4" t="s">
        <v>9</v>
      </c>
      <c r="D9" s="4" t="s">
        <v>6</v>
      </c>
      <c r="E9" s="17"/>
    </row>
    <row r="10" spans="1:8" x14ac:dyDescent="0.45">
      <c r="A10" s="3" t="s">
        <v>10</v>
      </c>
      <c r="B10" s="4">
        <f>(Table3[[#This Row],[Total]]*0.35)</f>
        <v>22445.769499999999</v>
      </c>
      <c r="C10" s="4">
        <f>(Table3[[#This Row],[Total]]*0.65)</f>
        <v>41685.000500000002</v>
      </c>
      <c r="D10" s="4">
        <v>64130.77</v>
      </c>
    </row>
    <row r="11" spans="1:8" x14ac:dyDescent="0.45">
      <c r="A11" s="3" t="s">
        <v>11</v>
      </c>
      <c r="B11" s="4">
        <f>(Table3[[#This Row],[Total]]*0.35)</f>
        <v>115778.15549999998</v>
      </c>
      <c r="C11" s="4">
        <f>(Table3[[#This Row],[Total]]*0.65)</f>
        <v>215016.57449999999</v>
      </c>
      <c r="D11" s="4">
        <v>330794.73</v>
      </c>
      <c r="E11" s="4"/>
    </row>
    <row r="12" spans="1:8" s="1" customFormat="1" x14ac:dyDescent="0.45">
      <c r="A12" s="24" t="s">
        <v>12</v>
      </c>
      <c r="B12" s="25">
        <f>SUM(B10:B11)</f>
        <v>138223.92499999999</v>
      </c>
      <c r="C12" s="25">
        <f>SUM(C10:C11)</f>
        <v>256701.57499999998</v>
      </c>
      <c r="D12" s="25">
        <f>SUM(D10:D11)</f>
        <v>394925.5</v>
      </c>
    </row>
    <row r="13" spans="1:8" x14ac:dyDescent="0.45">
      <c r="A13" s="12"/>
      <c r="B13" s="13"/>
    </row>
    <row r="14" spans="1:8" x14ac:dyDescent="0.45">
      <c r="A14" s="3" t="s">
        <v>13</v>
      </c>
      <c r="B14" s="4" t="s">
        <v>8</v>
      </c>
      <c r="C14" s="4" t="s">
        <v>14</v>
      </c>
      <c r="D14" s="4" t="s">
        <v>6</v>
      </c>
    </row>
    <row r="15" spans="1:8" x14ac:dyDescent="0.45">
      <c r="A15" s="3" t="s">
        <v>15</v>
      </c>
      <c r="B15" s="4">
        <v>0</v>
      </c>
      <c r="C15" s="4">
        <v>55000</v>
      </c>
      <c r="D15" s="4">
        <f>SUM(Table4[[#This Row],[Administrative]:[State Plan (Grants and contracts)]])</f>
        <v>55000</v>
      </c>
    </row>
    <row r="16" spans="1:8" x14ac:dyDescent="0.45">
      <c r="A16" s="3" t="s">
        <v>16</v>
      </c>
      <c r="B16" s="4">
        <v>0</v>
      </c>
      <c r="C16" s="4">
        <v>55000</v>
      </c>
      <c r="D16" s="4">
        <f>SUM(Table4[[#This Row],[Administrative]:[State Plan (Grants and contracts)]])</f>
        <v>55000</v>
      </c>
    </row>
    <row r="17" spans="1:7" x14ac:dyDescent="0.45">
      <c r="A17" s="3" t="s">
        <v>17</v>
      </c>
      <c r="B17" s="4">
        <v>0</v>
      </c>
      <c r="C17" s="4">
        <v>55000</v>
      </c>
      <c r="D17" s="4">
        <f>SUM(Table4[[#This Row],[Administrative]:[State Plan (Grants and contracts)]])</f>
        <v>55000</v>
      </c>
    </row>
    <row r="18" spans="1:7" x14ac:dyDescent="0.45">
      <c r="A18" s="3" t="s">
        <v>18</v>
      </c>
      <c r="B18" s="4">
        <v>4471</v>
      </c>
      <c r="C18" s="4">
        <v>0</v>
      </c>
      <c r="D18" s="4">
        <f>SUM(Table4[[#This Row],[Administrative]:[State Plan (Grants and contracts)]])</f>
        <v>4471</v>
      </c>
    </row>
    <row r="19" spans="1:7" x14ac:dyDescent="0.45">
      <c r="A19" s="3" t="s">
        <v>19</v>
      </c>
      <c r="B19" s="4">
        <v>10000</v>
      </c>
      <c r="C19" s="4">
        <v>0</v>
      </c>
      <c r="D19" s="4">
        <f>SUM(Table4[[#This Row],[Administrative]:[State Plan (Grants and contracts)]])</f>
        <v>10000</v>
      </c>
    </row>
    <row r="20" spans="1:7" x14ac:dyDescent="0.45">
      <c r="A20" s="3" t="s">
        <v>20</v>
      </c>
      <c r="B20" s="4">
        <v>12000</v>
      </c>
      <c r="C20" s="4">
        <v>0</v>
      </c>
      <c r="D20" s="4">
        <f>SUM(Table4[[#This Row],[Administrative]:[State Plan (Grants and contracts)]])</f>
        <v>12000</v>
      </c>
    </row>
    <row r="21" spans="1:7" x14ac:dyDescent="0.45">
      <c r="A21" s="26" t="s">
        <v>21</v>
      </c>
      <c r="B21" s="27">
        <f>SUM(B15:B20)</f>
        <v>26471</v>
      </c>
      <c r="C21" s="27">
        <f>SUM(C15:C20)</f>
        <v>165000</v>
      </c>
      <c r="D21" s="27">
        <f>SUM(Table4[[#This Row],[Administrative]:[State Plan (Grants and contracts)]])</f>
        <v>191471</v>
      </c>
    </row>
    <row r="22" spans="1:7" x14ac:dyDescent="0.45">
      <c r="A22" s="12"/>
      <c r="B22" s="13"/>
    </row>
    <row r="23" spans="1:7" x14ac:dyDescent="0.45">
      <c r="A23" s="20" t="s">
        <v>22</v>
      </c>
      <c r="B23" s="21">
        <f>SUM(D12,D21)</f>
        <v>586396.5</v>
      </c>
    </row>
    <row r="24" spans="1:7" x14ac:dyDescent="0.45">
      <c r="A24" s="20" t="s">
        <v>23</v>
      </c>
      <c r="B24" s="21">
        <f>B7-B23</f>
        <v>91173.5</v>
      </c>
    </row>
    <row r="26" spans="1:7" s="12" customFormat="1" x14ac:dyDescent="0.45">
      <c r="A26" s="20" t="s">
        <v>24</v>
      </c>
      <c r="B26" s="34">
        <f>(B21+B12)</f>
        <v>164694.92499999999</v>
      </c>
      <c r="D26" s="13"/>
    </row>
    <row r="27" spans="1:7" x14ac:dyDescent="0.45">
      <c r="A27" s="20" t="s">
        <v>25</v>
      </c>
      <c r="B27" s="35">
        <f>(B26/B23)</f>
        <v>0.28085932470606489</v>
      </c>
      <c r="C27" s="32"/>
      <c r="E27" s="16"/>
    </row>
    <row r="28" spans="1:7" x14ac:dyDescent="0.45">
      <c r="A28" s="31"/>
      <c r="B28" s="33"/>
      <c r="C28" s="32"/>
      <c r="E28" s="16"/>
    </row>
    <row r="29" spans="1:7" x14ac:dyDescent="0.45">
      <c r="A29" s="20" t="s">
        <v>26</v>
      </c>
      <c r="B29" s="34">
        <f>(C21+C12)</f>
        <v>421701.57499999995</v>
      </c>
    </row>
    <row r="30" spans="1:7" x14ac:dyDescent="0.45">
      <c r="A30" s="20" t="s">
        <v>27</v>
      </c>
      <c r="B30" s="35">
        <f>(B29/B23)</f>
        <v>0.71914067529393499</v>
      </c>
      <c r="C30" s="29"/>
    </row>
    <row r="31" spans="1:7" x14ac:dyDescent="0.45">
      <c r="B31" s="19"/>
      <c r="C31" s="30"/>
    </row>
    <row r="32" spans="1:7" s="6" customFormat="1" x14ac:dyDescent="0.45">
      <c r="A32" s="44" t="s">
        <v>28</v>
      </c>
      <c r="B32" s="44"/>
      <c r="C32" s="49"/>
      <c r="D32" s="50"/>
      <c r="E32" s="49"/>
      <c r="F32" s="49"/>
      <c r="G32" s="49"/>
    </row>
    <row r="33" spans="1:7" s="6" customFormat="1" ht="18" customHeight="1" x14ac:dyDescent="0.45">
      <c r="A33" s="48" t="s">
        <v>29</v>
      </c>
      <c r="B33" s="45"/>
      <c r="C33" s="49"/>
      <c r="D33" s="50"/>
      <c r="E33" s="49"/>
      <c r="F33" s="49"/>
      <c r="G33" s="49"/>
    </row>
    <row r="34" spans="1:7" s="6" customFormat="1" x14ac:dyDescent="0.45">
      <c r="A34" s="46" t="s">
        <v>30</v>
      </c>
      <c r="B34" s="47"/>
      <c r="C34" s="49"/>
      <c r="D34" s="50"/>
      <c r="E34" s="49"/>
      <c r="F34" s="49"/>
      <c r="G34" s="49"/>
    </row>
    <row r="35" spans="1:7" s="6" customFormat="1" x14ac:dyDescent="0.45">
      <c r="A35" s="46" t="s">
        <v>31</v>
      </c>
      <c r="B35" s="47"/>
      <c r="C35" s="49"/>
      <c r="D35" s="50"/>
      <c r="E35" s="49"/>
      <c r="F35" s="49"/>
      <c r="G35" s="49"/>
    </row>
    <row r="36" spans="1:7" x14ac:dyDescent="0.45">
      <c r="A36" s="51"/>
      <c r="B36" s="51"/>
      <c r="C36" s="17"/>
      <c r="D36" s="17"/>
      <c r="E36" s="51"/>
      <c r="F36" s="51"/>
      <c r="G36" s="51"/>
    </row>
    <row r="37" spans="1:7" x14ac:dyDescent="0.45">
      <c r="B37" s="3"/>
      <c r="C37" s="17"/>
    </row>
    <row r="38" spans="1:7" x14ac:dyDescent="0.45">
      <c r="B38" s="3"/>
      <c r="C38" s="17"/>
    </row>
    <row r="39" spans="1:7" x14ac:dyDescent="0.45">
      <c r="B39" s="3"/>
      <c r="C39" s="17"/>
    </row>
    <row r="40" spans="1:7" x14ac:dyDescent="0.45">
      <c r="B40" s="3"/>
      <c r="C40" s="17"/>
    </row>
    <row r="41" spans="1:7" x14ac:dyDescent="0.45">
      <c r="B41" s="3"/>
      <c r="C41" s="17"/>
    </row>
    <row r="42" spans="1:7" x14ac:dyDescent="0.45">
      <c r="B42" s="3"/>
    </row>
    <row r="43" spans="1:7" x14ac:dyDescent="0.45">
      <c r="B43" s="3"/>
    </row>
    <row r="44" spans="1:7" s="1" customFormat="1" x14ac:dyDescent="0.45">
      <c r="B44" s="3"/>
      <c r="C44" s="4"/>
      <c r="D44" s="2"/>
      <c r="E44" s="3"/>
    </row>
    <row r="45" spans="1:7" x14ac:dyDescent="0.45">
      <c r="B45" s="1"/>
      <c r="E45" s="1"/>
    </row>
    <row r="46" spans="1:7" x14ac:dyDescent="0.45">
      <c r="B46" s="3"/>
    </row>
    <row r="47" spans="1:7" x14ac:dyDescent="0.45">
      <c r="B47" s="3"/>
    </row>
    <row r="48" spans="1:7" x14ac:dyDescent="0.45">
      <c r="B48" s="3"/>
    </row>
    <row r="49" spans="2:2" x14ac:dyDescent="0.45">
      <c r="B49" s="3"/>
    </row>
    <row r="50" spans="2:2" x14ac:dyDescent="0.45">
      <c r="B50" s="3"/>
    </row>
    <row r="51" spans="2:2" x14ac:dyDescent="0.45">
      <c r="B51" s="3"/>
    </row>
    <row r="52" spans="2:2" x14ac:dyDescent="0.45">
      <c r="B52" s="3"/>
    </row>
    <row r="53" spans="2:2" x14ac:dyDescent="0.45">
      <c r="B53" s="3"/>
    </row>
    <row r="54" spans="2:2" x14ac:dyDescent="0.45">
      <c r="B54" s="3"/>
    </row>
    <row r="55" spans="2:2" x14ac:dyDescent="0.45">
      <c r="B55" s="3"/>
    </row>
    <row r="56" spans="2:2" x14ac:dyDescent="0.45">
      <c r="B56" s="3"/>
    </row>
  </sheetData>
  <sortState xmlns:xlrd2="http://schemas.microsoft.com/office/spreadsheetml/2017/richdata2" ref="A36:B50">
    <sortCondition ref="A35"/>
  </sortState>
  <printOptions horizontalCentered="1"/>
  <pageMargins left="0.7" right="0.7" top="0.75" bottom="0.75" header="0.3" footer="0.3"/>
  <pageSetup orientation="landscape"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topLeftCell="A8" workbookViewId="0">
      <selection activeCell="A16" sqref="A16"/>
    </sheetView>
  </sheetViews>
  <sheetFormatPr defaultColWidth="9" defaultRowHeight="18.5" x14ac:dyDescent="0.45"/>
  <cols>
    <col min="1" max="1" width="59.54296875" style="9" customWidth="1"/>
    <col min="2" max="2" width="77" style="11" customWidth="1"/>
    <col min="3" max="3" width="90.54296875" style="6" customWidth="1"/>
    <col min="4" max="4" width="19" style="5" bestFit="1" customWidth="1"/>
    <col min="5" max="16384" width="9" style="6"/>
  </cols>
  <sheetData>
    <row r="1" spans="1:4" x14ac:dyDescent="0.45">
      <c r="A1" s="7" t="s">
        <v>32</v>
      </c>
      <c r="B1" s="8"/>
    </row>
    <row r="2" spans="1:4" x14ac:dyDescent="0.45">
      <c r="A2" s="7"/>
      <c r="B2" s="8"/>
    </row>
    <row r="3" spans="1:4" x14ac:dyDescent="0.45">
      <c r="A3" s="39" t="s">
        <v>33</v>
      </c>
      <c r="B3" s="42"/>
    </row>
    <row r="4" spans="1:4" s="40" customFormat="1" ht="46.5" x14ac:dyDescent="0.35">
      <c r="A4" s="14" t="s">
        <v>34</v>
      </c>
      <c r="B4" s="15" t="s">
        <v>35</v>
      </c>
      <c r="D4" s="41"/>
    </row>
    <row r="5" spans="1:4" ht="62" x14ac:dyDescent="0.45">
      <c r="A5" s="52" t="s">
        <v>36</v>
      </c>
      <c r="B5" s="15" t="s">
        <v>37</v>
      </c>
    </row>
    <row r="6" spans="1:4" ht="46.5" x14ac:dyDescent="0.45">
      <c r="A6" s="14" t="s">
        <v>16</v>
      </c>
      <c r="B6" s="15" t="s">
        <v>38</v>
      </c>
    </row>
    <row r="7" spans="1:4" ht="77.5" x14ac:dyDescent="0.45">
      <c r="A7" s="14" t="s">
        <v>17</v>
      </c>
      <c r="B7" s="15" t="s">
        <v>39</v>
      </c>
    </row>
    <row r="8" spans="1:4" ht="31" x14ac:dyDescent="0.45">
      <c r="A8" s="14" t="s">
        <v>40</v>
      </c>
      <c r="B8" s="15" t="s">
        <v>41</v>
      </c>
      <c r="C8" s="5"/>
    </row>
    <row r="9" spans="1:4" x14ac:dyDescent="0.45">
      <c r="A9" s="14" t="s">
        <v>19</v>
      </c>
      <c r="B9" s="15" t="s">
        <v>42</v>
      </c>
    </row>
    <row r="10" spans="1:4" ht="31" x14ac:dyDescent="0.45">
      <c r="A10" s="14" t="s">
        <v>20</v>
      </c>
      <c r="B10" s="15" t="s">
        <v>43</v>
      </c>
    </row>
    <row r="11" spans="1:4" x14ac:dyDescent="0.45">
      <c r="A11" s="10"/>
      <c r="B11" s="8"/>
    </row>
    <row r="12" spans="1:4" x14ac:dyDescent="0.45">
      <c r="A12" s="39" t="s">
        <v>44</v>
      </c>
      <c r="B12" s="53"/>
    </row>
    <row r="13" spans="1:4" ht="33.75" customHeight="1" x14ac:dyDescent="0.45">
      <c r="A13" s="54" t="s">
        <v>45</v>
      </c>
      <c r="B13" s="55"/>
    </row>
    <row r="15" spans="1:4" x14ac:dyDescent="0.45">
      <c r="A15" s="39" t="s">
        <v>46</v>
      </c>
      <c r="B15" s="43" t="s">
        <v>47</v>
      </c>
    </row>
    <row r="16" spans="1:4" ht="77.5" x14ac:dyDescent="0.45">
      <c r="A16" s="52" t="s">
        <v>48</v>
      </c>
      <c r="B16" s="52" t="s">
        <v>49</v>
      </c>
    </row>
    <row r="17" spans="1:2" x14ac:dyDescent="0.45">
      <c r="A17" s="37"/>
      <c r="B17" s="38"/>
    </row>
    <row r="18" spans="1:2" x14ac:dyDescent="0.45">
      <c r="A18" s="37"/>
      <c r="B18" s="38"/>
    </row>
    <row r="19" spans="1:2" x14ac:dyDescent="0.45">
      <c r="A19" s="37"/>
      <c r="B19" s="38"/>
    </row>
    <row r="20" spans="1:2" x14ac:dyDescent="0.45">
      <c r="A20" s="37"/>
      <c r="B20" s="38"/>
    </row>
    <row r="21" spans="1:2" x14ac:dyDescent="0.45">
      <c r="A21" s="37"/>
      <c r="B21" s="38"/>
    </row>
    <row r="22" spans="1:2" x14ac:dyDescent="0.45">
      <c r="A22" s="36"/>
    </row>
  </sheetData>
  <mergeCells count="1">
    <mergeCell ref="A13:B1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tabSelected="1" workbookViewId="0">
      <selection activeCell="B13" sqref="B13"/>
    </sheetView>
  </sheetViews>
  <sheetFormatPr defaultRowHeight="14.5" x14ac:dyDescent="0.35"/>
  <cols>
    <col min="1" max="1" width="43" bestFit="1" customWidth="1"/>
    <col min="2" max="2" width="21" customWidth="1"/>
  </cols>
  <sheetData>
    <row r="1" spans="1:2" s="18" customFormat="1" ht="18.5" x14ac:dyDescent="0.45">
      <c r="A1" s="1" t="s">
        <v>50</v>
      </c>
      <c r="B1" s="1" t="s">
        <v>51</v>
      </c>
    </row>
    <row r="2" spans="1:2" ht="18.5" x14ac:dyDescent="0.45">
      <c r="A2" s="3" t="s">
        <v>52</v>
      </c>
      <c r="B2" s="3" t="s">
        <v>53</v>
      </c>
    </row>
    <row r="3" spans="1:2" ht="18.5" x14ac:dyDescent="0.45">
      <c r="A3" s="3" t="s">
        <v>54</v>
      </c>
      <c r="B3" s="4" t="s">
        <v>55</v>
      </c>
    </row>
    <row r="4" spans="1:2" ht="18.5" x14ac:dyDescent="0.45">
      <c r="A4" s="3" t="s">
        <v>56</v>
      </c>
      <c r="B4" s="4" t="s">
        <v>57</v>
      </c>
    </row>
    <row r="5" spans="1:2" ht="18.5" x14ac:dyDescent="0.45">
      <c r="A5" s="3" t="s">
        <v>58</v>
      </c>
      <c r="B5" s="3" t="s">
        <v>55</v>
      </c>
    </row>
    <row r="6" spans="1:2" ht="18.5" x14ac:dyDescent="0.45">
      <c r="A6" s="3" t="s">
        <v>59</v>
      </c>
      <c r="B6" s="3" t="s">
        <v>57</v>
      </c>
    </row>
    <row r="7" spans="1:2" ht="18.5" x14ac:dyDescent="0.45">
      <c r="A7" s="3" t="s">
        <v>60</v>
      </c>
      <c r="B7" s="3" t="s">
        <v>57</v>
      </c>
    </row>
    <row r="8" spans="1:2" ht="18.5" x14ac:dyDescent="0.45">
      <c r="A8" s="3" t="s">
        <v>61</v>
      </c>
      <c r="B8" s="3" t="s">
        <v>55</v>
      </c>
    </row>
    <row r="9" spans="1:2" ht="18.5" x14ac:dyDescent="0.45">
      <c r="A9" s="3" t="s">
        <v>62</v>
      </c>
      <c r="B9" s="3" t="s">
        <v>57</v>
      </c>
    </row>
    <row r="10" spans="1:2" ht="18.5" x14ac:dyDescent="0.45">
      <c r="A10" s="3" t="s">
        <v>63</v>
      </c>
      <c r="B10" s="3" t="s">
        <v>55</v>
      </c>
    </row>
    <row r="11" spans="1:2" ht="18.5" x14ac:dyDescent="0.45">
      <c r="A11" s="3" t="s">
        <v>64</v>
      </c>
      <c r="B11" s="3" t="s">
        <v>55</v>
      </c>
    </row>
    <row r="12" spans="1:2" ht="18.5" x14ac:dyDescent="0.45">
      <c r="A12" s="3" t="s">
        <v>65</v>
      </c>
      <c r="B12" s="3" t="s">
        <v>55</v>
      </c>
    </row>
    <row r="13" spans="1:2" ht="18.5" x14ac:dyDescent="0.45">
      <c r="A13" s="3" t="s">
        <v>66</v>
      </c>
      <c r="B13" s="3" t="s">
        <v>55</v>
      </c>
    </row>
    <row r="14" spans="1:2" ht="18.5" x14ac:dyDescent="0.45">
      <c r="A14" s="3" t="s">
        <v>67</v>
      </c>
      <c r="B14" s="4" t="s">
        <v>55</v>
      </c>
    </row>
    <row r="16" spans="1:2" ht="18.5" x14ac:dyDescent="0.45">
      <c r="A16" s="3" t="s">
        <v>68</v>
      </c>
    </row>
    <row r="17" spans="1:1" ht="18.5" x14ac:dyDescent="0.45">
      <c r="A17" s="3" t="s">
        <v>69</v>
      </c>
    </row>
    <row r="18" spans="1:1" ht="18.5" x14ac:dyDescent="0.45">
      <c r="A18" s="3" t="s">
        <v>70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8222BDA10F4442B8369A6149314FF7" ma:contentTypeVersion="11" ma:contentTypeDescription="Create a new document." ma:contentTypeScope="" ma:versionID="de1f73cb1b21dd187a253469b57d014f">
  <xsd:schema xmlns:xsd="http://www.w3.org/2001/XMLSchema" xmlns:xs="http://www.w3.org/2001/XMLSchema" xmlns:p="http://schemas.microsoft.com/office/2006/metadata/properties" xmlns:ns2="c6cf7551-8a9f-4b4c-a9a9-ddf2870967bc" xmlns:ns3="e40c97b2-fbb0-44cb-b8dd-3f758eca414f" targetNamespace="http://schemas.microsoft.com/office/2006/metadata/properties" ma:root="true" ma:fieldsID="ceae3e1934b7dbcff513ab236171a9e6" ns2:_="" ns3:_="">
    <xsd:import namespace="c6cf7551-8a9f-4b4c-a9a9-ddf2870967bc"/>
    <xsd:import namespace="e40c97b2-fbb0-44cb-b8dd-3f758eca41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f7551-8a9f-4b4c-a9a9-ddf2870967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0c97b2-fbb0-44cb-b8dd-3f758eca41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40c97b2-fbb0-44cb-b8dd-3f758eca414f">
      <UserInfo>
        <DisplayName/>
        <AccountId xsi:nil="true"/>
        <AccountType/>
      </UserInfo>
    </SharedWithUsers>
    <MediaLengthInSeconds xmlns="c6cf7551-8a9f-4b4c-a9a9-ddf2870967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7658F7-F617-44F5-8C35-BA0E027DE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f7551-8a9f-4b4c-a9a9-ddf2870967bc"/>
    <ds:schemaRef ds:uri="e40c97b2-fbb0-44cb-b8dd-3f758eca4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AB9DC0-E43E-4430-808A-659D450B40C4}">
  <ds:schemaRefs>
    <ds:schemaRef ds:uri="http://schemas.microsoft.com/office/2006/metadata/properties"/>
    <ds:schemaRef ds:uri="http://schemas.microsoft.com/office/infopath/2007/PartnerControls"/>
    <ds:schemaRef ds:uri="e40c97b2-fbb0-44cb-b8dd-3f758eca414f"/>
    <ds:schemaRef ds:uri="c6cf7551-8a9f-4b4c-a9a9-ddf2870967bc"/>
  </ds:schemaRefs>
</ds:datastoreItem>
</file>

<file path=customXml/itemProps3.xml><?xml version="1.0" encoding="utf-8"?>
<ds:datastoreItem xmlns:ds="http://schemas.openxmlformats.org/officeDocument/2006/customXml" ds:itemID="{A0965D4A-5D8F-4193-8185-4835CCF46D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FY22 Budget</vt:lpstr>
      <vt:lpstr>Budget Addendum</vt:lpstr>
      <vt:lpstr>Vote</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Whyte</dc:creator>
  <cp:keywords/>
  <dc:description/>
  <cp:lastModifiedBy>Whyte, Alison (EOM)</cp:lastModifiedBy>
  <cp:revision/>
  <dcterms:created xsi:type="dcterms:W3CDTF">2019-08-05T21:25:36Z</dcterms:created>
  <dcterms:modified xsi:type="dcterms:W3CDTF">2021-12-14T00:39:15Z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0x010100708222BDA10F4442B8369A6149314FF7</vt:lpwstr>
  </property>
  <property fmtid="{D5CDD505-2E9C-101B-9397-08002B2CF9AE}" pid="3" name="ComplianceAssetId">
    <vt:lpwstr/>
  </property>
  <property fmtid="{D5CDD505-2E9C-101B-9397-08002B2CF9AE}" pid="4" name="_ExtendedDescription">
    <vt:lpwstr/>
  </property>
</Properties>
</file>